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omto\Dropbox\CD57\Feuille de résultat\2020-2021\"/>
    </mc:Choice>
  </mc:AlternateContent>
  <xr:revisionPtr revIDLastSave="0" documentId="13_ncr:1_{623CE580-C693-4876-A7D9-49C52DC0AC42}" xr6:coauthVersionLast="47" xr6:coauthVersionMax="47" xr10:uidLastSave="{00000000-0000-0000-0000-000000000000}"/>
  <workbookProtection workbookPassword="C252" lockStructure="1"/>
  <bookViews>
    <workbookView xWindow="-120" yWindow="-120" windowWidth="29040" windowHeight="15840" xr2:uid="{00000000-000D-0000-FFFF-FFFF00000000}"/>
  </bookViews>
  <sheets>
    <sheet name="Feuille de rencontre Véterans" sheetId="1" r:id="rId1"/>
  </sheets>
  <definedNames>
    <definedName name="FORMAT" localSheetId="0">#REF!</definedName>
    <definedName name="FORMAT">#REF!</definedName>
    <definedName name="FORMAT_1" localSheetId="0">#REF!</definedName>
    <definedName name="FORMAT_1">#REF!</definedName>
    <definedName name="FORMAT_2" localSheetId="0">#REF!</definedName>
    <definedName name="FORMAT_2">#REF!</definedName>
    <definedName name="FORMAT_3" localSheetId="0">#REF!</definedName>
    <definedName name="FORMAT_3">#REF!</definedName>
    <definedName name="FORMAT_5" localSheetId="0">#REF!</definedName>
    <definedName name="FORMAT_5">#REF!</definedName>
    <definedName name="FORMAT_6" localSheetId="0">#REF!</definedName>
    <definedName name="FORMAT_6">#REF!</definedName>
    <definedName name="FORMAT_7" localSheetId="0">#REF!</definedName>
    <definedName name="FORMAT_7">#REF!</definedName>
    <definedName name="_xlnm.Print_Area" localSheetId="0">'Feuille de rencontre Véterans'!$A$1:$V$25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P16" i="1"/>
  <c r="P14" i="1"/>
  <c r="F16" i="1"/>
  <c r="F14" i="1"/>
  <c r="F12" i="1"/>
  <c r="K12" i="1" l="1"/>
  <c r="T18" i="1"/>
  <c r="J18" i="1"/>
  <c r="H18" i="1"/>
  <c r="R18" i="1" s="1"/>
  <c r="G18" i="1"/>
  <c r="R16" i="1"/>
  <c r="U16" i="1" s="1"/>
  <c r="I16" i="1"/>
  <c r="K16" i="1"/>
  <c r="K18" i="1" s="1"/>
  <c r="R14" i="1"/>
  <c r="U14" i="1" s="1"/>
  <c r="I14" i="1"/>
  <c r="R12" i="1"/>
  <c r="I12" i="1"/>
  <c r="K14" i="1"/>
  <c r="V16" i="1" l="1"/>
  <c r="S16" i="1"/>
  <c r="Q18" i="1"/>
  <c r="S18" i="1" s="1"/>
  <c r="L16" i="1"/>
  <c r="V14" i="1"/>
  <c r="S14" i="1"/>
  <c r="L14" i="1"/>
  <c r="U12" i="1"/>
  <c r="U18" i="1" s="1"/>
  <c r="I18" i="1"/>
  <c r="S12" i="1"/>
  <c r="L12" i="1" l="1"/>
  <c r="L18" i="1" s="1"/>
  <c r="V12" i="1"/>
  <c r="V18" i="1" s="1"/>
  <c r="Q20" i="1" l="1"/>
  <c r="G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1" authorId="0" shapeId="0" xr:uid="{00000000-0006-0000-0000-000001000000}">
      <text>
        <r>
          <rPr>
            <b/>
            <sz val="8"/>
            <color indexed="8"/>
            <rFont val="Times New Roman"/>
            <family val="1"/>
          </rPr>
          <t xml:space="preserve">INDIQUER LE FORMAT DU BILLARD A L'AIDE DU MENU DEROULANT
</t>
        </r>
      </text>
    </comment>
  </commentList>
</comments>
</file>

<file path=xl/sharedStrings.xml><?xml version="1.0" encoding="utf-8"?>
<sst xmlns="http://schemas.openxmlformats.org/spreadsheetml/2006/main" count="81" uniqueCount="46">
  <si>
    <t>FEUILLE DE RENCONTRE</t>
  </si>
  <si>
    <t>CHAMPIONNAT VETERANS</t>
  </si>
  <si>
    <t>3 BANDES</t>
  </si>
  <si>
    <t>Date :</t>
  </si>
  <si>
    <t>District :</t>
  </si>
  <si>
    <t>Aube</t>
  </si>
  <si>
    <t>Epreuve</t>
  </si>
  <si>
    <t>CLUB RECEVANT :</t>
  </si>
  <si>
    <t>CLUB VISITEUR :</t>
  </si>
  <si>
    <t>Match</t>
  </si>
  <si>
    <t xml:space="preserve">Format </t>
  </si>
  <si>
    <t>NOMS Prénoms</t>
  </si>
  <si>
    <t>Dist.</t>
  </si>
  <si>
    <t>Pts</t>
  </si>
  <si>
    <t>Repr.</t>
  </si>
  <si>
    <t>Moy.</t>
  </si>
  <si>
    <t>Série</t>
  </si>
  <si>
    <t>% pts réalisé</t>
  </si>
  <si>
    <t>P.M.</t>
  </si>
  <si>
    <t>Eliminatoire de District</t>
  </si>
  <si>
    <t>Alsace</t>
  </si>
  <si>
    <t>Catégorie</t>
  </si>
  <si>
    <t>PARTIE LIBRE</t>
  </si>
  <si>
    <t>J1</t>
  </si>
  <si>
    <t>N° Lic. :</t>
  </si>
  <si>
    <t>R1</t>
  </si>
  <si>
    <t>Finale de District</t>
  </si>
  <si>
    <t>Ardennes &amp; Marne</t>
  </si>
  <si>
    <t>Barrage de Ligue</t>
  </si>
  <si>
    <t>J2</t>
  </si>
  <si>
    <t>N3</t>
  </si>
  <si>
    <t>N2</t>
  </si>
  <si>
    <t>Finale de Ligue</t>
  </si>
  <si>
    <t>Meurthe &amp; Moselle</t>
  </si>
  <si>
    <t>Meuse &amp; Triangle</t>
  </si>
  <si>
    <t>J3</t>
  </si>
  <si>
    <t>R2</t>
  </si>
  <si>
    <t>Moselle</t>
  </si>
  <si>
    <t>Vosges</t>
  </si>
  <si>
    <t>RESULTAT EQUIPE</t>
  </si>
  <si>
    <t>R3</t>
  </si>
  <si>
    <t>R4</t>
  </si>
  <si>
    <t>POINT DE RENCONTRE :</t>
  </si>
  <si>
    <t>OBSERVATIONS :</t>
  </si>
  <si>
    <t>Signature du délégué :</t>
  </si>
  <si>
    <t>Moy. Cat.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</si>
</sst>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00000\F"/>
    <numFmt numFmtId="167" formatCode="[$-F800]dddd\,\ mmmm\ dd\,\ yyyy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28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8"/>
      <color indexed="8"/>
      <name val="Times New Roman"/>
      <family val="1"/>
    </font>
    <font>
      <b/>
      <sz val="14"/>
      <color rgb="FFFF0000"/>
      <name val="Times New Roman"/>
      <family val="1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28"/>
      <color rgb="FFFF0000"/>
      <name val="Times New Roman"/>
      <family val="1"/>
    </font>
    <font>
      <b/>
      <sz val="26"/>
      <color theme="0"/>
      <name val="Times New Roman"/>
      <family val="1"/>
    </font>
    <font>
      <b/>
      <sz val="26"/>
      <color rgb="FF0070C0"/>
      <name val="Times New Roman"/>
      <family val="1"/>
    </font>
    <font>
      <b/>
      <sz val="18"/>
      <color rgb="FF0070C0"/>
      <name val="Times New Roman"/>
      <family val="1"/>
    </font>
    <font>
      <b/>
      <sz val="18"/>
      <color rgb="FFFF0000"/>
      <name val="Times New Roman"/>
      <family val="1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7" fillId="4" borderId="6" xfId="0" applyFont="1" applyFill="1" applyBorder="1" applyAlignment="1" applyProtection="1">
      <alignment horizontal="center" vertical="center" wrapText="1"/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8" fillId="5" borderId="8" xfId="0" applyFont="1" applyFill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165" fontId="3" fillId="0" borderId="0" xfId="0" applyNumberFormat="1" applyFont="1" applyAlignment="1" applyProtection="1">
      <alignment horizontal="right" vertical="center"/>
      <protection hidden="1"/>
    </xf>
    <xf numFmtId="166" fontId="1" fillId="2" borderId="1" xfId="0" applyNumberFormat="1" applyFont="1" applyFill="1" applyBorder="1" applyAlignment="1" applyProtection="1">
      <alignment horizontal="center" vertical="center"/>
      <protection hidden="1"/>
    </xf>
    <xf numFmtId="0" fontId="8" fillId="5" borderId="10" xfId="0" applyFont="1" applyFill="1" applyBorder="1" applyAlignment="1" applyProtection="1">
      <alignment vertical="center"/>
      <protection hidden="1"/>
    </xf>
    <xf numFmtId="166" fontId="1" fillId="2" borderId="0" xfId="0" applyNumberFormat="1" applyFont="1" applyFill="1" applyBorder="1" applyAlignment="1" applyProtection="1">
      <alignment horizontal="center" vertic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2" fontId="5" fillId="4" borderId="4" xfId="0" applyNumberFormat="1" applyFont="1" applyFill="1" applyBorder="1" applyAlignment="1" applyProtection="1">
      <alignment horizontal="center" vertical="center"/>
      <protection hidden="1"/>
    </xf>
    <xf numFmtId="1" fontId="5" fillId="4" borderId="5" xfId="0" applyNumberFormat="1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164" fontId="5" fillId="4" borderId="3" xfId="0" applyNumberFormat="1" applyFont="1" applyFill="1" applyBorder="1" applyAlignment="1" applyProtection="1">
      <alignment horizontal="center" vertical="center" shrinkToFit="1"/>
      <protection hidden="1"/>
    </xf>
    <xf numFmtId="0" fontId="11" fillId="4" borderId="4" xfId="0" applyFont="1" applyFill="1" applyBorder="1" applyAlignment="1" applyProtection="1">
      <alignment horizontal="center" vertical="center"/>
      <protection hidden="1"/>
    </xf>
    <xf numFmtId="165" fontId="5" fillId="4" borderId="12" xfId="0" applyNumberFormat="1" applyFont="1" applyFill="1" applyBorder="1" applyAlignment="1" applyProtection="1">
      <alignment horizontal="center" vertical="center"/>
      <protection hidden="1"/>
    </xf>
    <xf numFmtId="0" fontId="11" fillId="4" borderId="13" xfId="0" applyFont="1" applyFill="1" applyBorder="1" applyAlignment="1" applyProtection="1">
      <alignment horizontal="center" vertical="center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vertical="center"/>
      <protection locked="0" hidden="1"/>
    </xf>
    <xf numFmtId="0" fontId="5" fillId="0" borderId="13" xfId="0" applyFont="1" applyBorder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7" fillId="4" borderId="40" xfId="0" applyFont="1" applyFill="1" applyBorder="1" applyAlignment="1" applyProtection="1">
      <alignment horizontal="center" vertical="center" wrapText="1"/>
      <protection hidden="1"/>
    </xf>
    <xf numFmtId="0" fontId="7" fillId="4" borderId="38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42" xfId="0" applyFont="1" applyFill="1" applyBorder="1" applyAlignment="1" applyProtection="1">
      <alignment horizontal="center" vertical="center"/>
      <protection hidden="1"/>
    </xf>
    <xf numFmtId="2" fontId="3" fillId="0" borderId="1" xfId="0" applyNumberFormat="1" applyFont="1" applyFill="1" applyBorder="1" applyAlignment="1" applyProtection="1">
      <alignment horizontal="center" vertical="center"/>
      <protection hidden="1"/>
    </xf>
    <xf numFmtId="164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3" fillId="0" borderId="17" xfId="0" applyNumberFormat="1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164" fontId="3" fillId="6" borderId="41" xfId="0" applyNumberFormat="1" applyFont="1" applyFill="1" applyBorder="1" applyAlignment="1" applyProtection="1">
      <alignment horizontal="center" vertical="center"/>
      <protection locked="0"/>
    </xf>
    <xf numFmtId="0" fontId="5" fillId="6" borderId="23" xfId="0" applyFont="1" applyFill="1" applyBorder="1" applyAlignment="1" applyProtection="1">
      <alignment vertical="center"/>
      <protection locked="0"/>
    </xf>
    <xf numFmtId="0" fontId="5" fillId="6" borderId="23" xfId="0" applyFont="1" applyFill="1" applyBorder="1" applyAlignment="1" applyProtection="1">
      <alignment horizontal="center" vertical="center"/>
      <protection locked="0"/>
    </xf>
    <xf numFmtId="49" fontId="8" fillId="6" borderId="9" xfId="0" applyNumberFormat="1" applyFont="1" applyFill="1" applyBorder="1" applyAlignment="1" applyProtection="1">
      <alignment horizontal="center" vertical="center"/>
      <protection locked="0" hidden="1"/>
    </xf>
    <xf numFmtId="49" fontId="8" fillId="6" borderId="11" xfId="0" applyNumberFormat="1" applyFont="1" applyFill="1" applyBorder="1" applyAlignment="1" applyProtection="1">
      <alignment horizontal="center" vertical="center"/>
      <protection locked="0"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5" fillId="4" borderId="14" xfId="0" applyFont="1" applyFill="1" applyBorder="1" applyAlignment="1" applyProtection="1">
      <alignment horizontal="center" vertical="center"/>
      <protection hidden="1"/>
    </xf>
    <xf numFmtId="0" fontId="5" fillId="4" borderId="13" xfId="0" applyFont="1" applyFill="1" applyBorder="1" applyAlignment="1" applyProtection="1">
      <alignment horizontal="center" vertical="center"/>
      <protection hidden="1"/>
    </xf>
    <xf numFmtId="0" fontId="19" fillId="8" borderId="15" xfId="0" applyFont="1" applyFill="1" applyBorder="1" applyAlignment="1" applyProtection="1">
      <alignment horizontal="center" vertical="center"/>
      <protection hidden="1"/>
    </xf>
    <xf numFmtId="0" fontId="19" fillId="8" borderId="14" xfId="0" applyFont="1" applyFill="1" applyBorder="1" applyAlignment="1" applyProtection="1">
      <alignment horizontal="center" vertical="center"/>
      <protection hidden="1"/>
    </xf>
    <xf numFmtId="0" fontId="19" fillId="8" borderId="13" xfId="0" applyFont="1" applyFill="1" applyBorder="1" applyAlignment="1" applyProtection="1">
      <alignment horizontal="center" vertical="center"/>
      <protection hidden="1"/>
    </xf>
    <xf numFmtId="0" fontId="18" fillId="8" borderId="15" xfId="0" applyFont="1" applyFill="1" applyBorder="1" applyAlignment="1" applyProtection="1">
      <alignment horizontal="center" vertical="center"/>
      <protection hidden="1"/>
    </xf>
    <xf numFmtId="0" fontId="18" fillId="8" borderId="14" xfId="0" applyFont="1" applyFill="1" applyBorder="1" applyAlignment="1" applyProtection="1">
      <alignment horizontal="center" vertical="center"/>
      <protection hidden="1"/>
    </xf>
    <xf numFmtId="0" fontId="18" fillId="8" borderId="13" xfId="0" applyFont="1" applyFill="1" applyBorder="1" applyAlignment="1" applyProtection="1">
      <alignment horizontal="center" vertical="center"/>
      <protection hidden="1"/>
    </xf>
    <xf numFmtId="0" fontId="5" fillId="0" borderId="29" xfId="0" applyFont="1" applyFill="1" applyBorder="1" applyAlignment="1" applyProtection="1">
      <alignment horizontal="center" vertical="center"/>
      <protection locked="0" hidden="1"/>
    </xf>
    <xf numFmtId="0" fontId="5" fillId="0" borderId="36" xfId="0" applyFont="1" applyFill="1" applyBorder="1" applyAlignment="1" applyProtection="1">
      <alignment horizontal="center" vertical="center"/>
      <protection locked="0" hidden="1"/>
    </xf>
    <xf numFmtId="0" fontId="5" fillId="5" borderId="26" xfId="0" applyFont="1" applyFill="1" applyBorder="1" applyAlignment="1" applyProtection="1">
      <alignment horizontal="center" vertical="center"/>
      <protection hidden="1"/>
    </xf>
    <xf numFmtId="0" fontId="5" fillId="5" borderId="35" xfId="0" applyFont="1" applyFill="1" applyBorder="1" applyAlignment="1" applyProtection="1">
      <alignment horizontal="center" vertical="center"/>
      <protection hidden="1"/>
    </xf>
    <xf numFmtId="164" fontId="5" fillId="5" borderId="26" xfId="0" applyNumberFormat="1" applyFont="1" applyFill="1" applyBorder="1" applyAlignment="1" applyProtection="1">
      <alignment horizontal="center" vertical="center" shrinkToFit="1"/>
      <protection hidden="1"/>
    </xf>
    <xf numFmtId="164" fontId="5" fillId="5" borderId="35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26" xfId="0" applyFont="1" applyBorder="1" applyAlignment="1" applyProtection="1">
      <alignment horizontal="center" vertical="center"/>
      <protection locked="0" hidden="1"/>
    </xf>
    <xf numFmtId="0" fontId="5" fillId="0" borderId="35" xfId="0" applyFont="1" applyBorder="1" applyAlignment="1" applyProtection="1">
      <alignment horizontal="center" vertical="center"/>
      <protection locked="0" hidden="1"/>
    </xf>
    <xf numFmtId="165" fontId="5" fillId="5" borderId="35" xfId="0" applyNumberFormat="1" applyFont="1" applyFill="1" applyBorder="1" applyAlignment="1" applyProtection="1">
      <alignment horizontal="center" vertical="center"/>
      <protection hidden="1"/>
    </xf>
    <xf numFmtId="165" fontId="5" fillId="5" borderId="37" xfId="0" applyNumberFormat="1" applyFont="1" applyFill="1" applyBorder="1" applyAlignment="1" applyProtection="1">
      <alignment horizontal="center" vertical="center"/>
      <protection hidden="1"/>
    </xf>
    <xf numFmtId="0" fontId="5" fillId="5" borderId="33" xfId="0" applyFont="1" applyFill="1" applyBorder="1" applyAlignment="1" applyProtection="1">
      <alignment horizontal="center" vertical="center"/>
      <protection hidden="1"/>
    </xf>
    <xf numFmtId="0" fontId="5" fillId="5" borderId="34" xfId="0" applyFont="1" applyFill="1" applyBorder="1" applyAlignment="1" applyProtection="1">
      <alignment horizontal="center" vertical="center"/>
      <protection hidden="1"/>
    </xf>
    <xf numFmtId="0" fontId="5" fillId="5" borderId="24" xfId="0" applyFont="1" applyFill="1" applyBorder="1" applyAlignment="1" applyProtection="1">
      <alignment horizontal="center" vertical="center"/>
      <protection hidden="1"/>
    </xf>
    <xf numFmtId="0" fontId="5" fillId="5" borderId="30" xfId="0" applyFont="1" applyFill="1" applyBorder="1" applyAlignment="1" applyProtection="1">
      <alignment horizontal="center" vertical="center"/>
      <protection hidden="1"/>
    </xf>
    <xf numFmtId="2" fontId="5" fillId="5" borderId="26" xfId="0" applyNumberFormat="1" applyFont="1" applyFill="1" applyBorder="1" applyAlignment="1" applyProtection="1">
      <alignment horizontal="center" vertical="center"/>
      <protection hidden="1"/>
    </xf>
    <xf numFmtId="2" fontId="5" fillId="5" borderId="35" xfId="0" applyNumberFormat="1" applyFont="1" applyFill="1" applyBorder="1" applyAlignment="1" applyProtection="1">
      <alignment horizontal="center" vertical="center"/>
      <protection hidden="1"/>
    </xf>
    <xf numFmtId="0" fontId="5" fillId="5" borderId="39" xfId="0" applyFont="1" applyFill="1" applyBorder="1" applyAlignment="1" applyProtection="1">
      <alignment horizontal="center" vertical="center" shrinkToFit="1"/>
      <protection hidden="1"/>
    </xf>
    <xf numFmtId="0" fontId="5" fillId="5" borderId="27" xfId="0" applyFont="1" applyFill="1" applyBorder="1" applyAlignment="1" applyProtection="1">
      <alignment horizontal="center" vertical="center" shrinkToFit="1"/>
      <protection hidden="1"/>
    </xf>
    <xf numFmtId="0" fontId="5" fillId="0" borderId="26" xfId="0" applyFont="1" applyFill="1" applyBorder="1" applyAlignment="1" applyProtection="1">
      <alignment horizontal="center" vertical="center"/>
      <protection locked="0" hidden="1"/>
    </xf>
    <xf numFmtId="0" fontId="5" fillId="0" borderId="35" xfId="0" applyFont="1" applyFill="1" applyBorder="1" applyAlignment="1" applyProtection="1">
      <alignment horizontal="center" vertical="center"/>
      <protection locked="0" hidden="1"/>
    </xf>
    <xf numFmtId="0" fontId="5" fillId="6" borderId="30" xfId="0" applyFont="1" applyFill="1" applyBorder="1" applyAlignment="1" applyProtection="1">
      <alignment horizontal="center" vertical="center" wrapText="1"/>
      <protection locked="0" hidden="1"/>
    </xf>
    <xf numFmtId="0" fontId="5" fillId="6" borderId="31" xfId="0" applyFont="1" applyFill="1" applyBorder="1" applyAlignment="1" applyProtection="1">
      <alignment horizontal="center" vertical="center" wrapText="1"/>
      <protection locked="0" hidden="1"/>
    </xf>
    <xf numFmtId="0" fontId="5" fillId="0" borderId="25" xfId="0" applyFont="1" applyBorder="1" applyAlignment="1" applyProtection="1">
      <alignment horizontal="center" vertical="center"/>
      <protection locked="0" hidden="1"/>
    </xf>
    <xf numFmtId="165" fontId="5" fillId="5" borderId="32" xfId="0" applyNumberFormat="1" applyFont="1" applyFill="1" applyBorder="1" applyAlignment="1" applyProtection="1">
      <alignment horizontal="center" vertical="center"/>
      <protection hidden="1"/>
    </xf>
    <xf numFmtId="165" fontId="5" fillId="5" borderId="25" xfId="0" applyNumberFormat="1" applyFont="1" applyFill="1" applyBorder="1" applyAlignment="1" applyProtection="1">
      <alignment horizontal="center" vertical="center"/>
      <protection hidden="1"/>
    </xf>
    <xf numFmtId="164" fontId="5" fillId="5" borderId="25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28" xfId="0" applyFont="1" applyFill="1" applyBorder="1" applyAlignment="1" applyProtection="1">
      <alignment horizontal="center" vertical="center"/>
      <protection locked="0" hidden="1"/>
    </xf>
    <xf numFmtId="0" fontId="5" fillId="5" borderId="25" xfId="0" applyFont="1" applyFill="1" applyBorder="1" applyAlignment="1" applyProtection="1">
      <alignment horizontal="center" vertical="center"/>
      <protection hidden="1"/>
    </xf>
    <xf numFmtId="0" fontId="5" fillId="5" borderId="20" xfId="0" applyFont="1" applyFill="1" applyBorder="1" applyAlignment="1" applyProtection="1">
      <alignment horizontal="center" vertical="center"/>
      <protection hidden="1"/>
    </xf>
    <xf numFmtId="0" fontId="5" fillId="6" borderId="20" xfId="0" applyFont="1" applyFill="1" applyBorder="1" applyAlignment="1" applyProtection="1">
      <alignment horizontal="center" vertical="center"/>
      <protection locked="0" hidden="1"/>
    </xf>
    <xf numFmtId="0" fontId="5" fillId="6" borderId="21" xfId="0" applyFont="1" applyFill="1" applyBorder="1" applyAlignment="1" applyProtection="1">
      <alignment horizontal="center" vertical="center"/>
      <protection locked="0"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0" fontId="7" fillId="4" borderId="6" xfId="0" applyFont="1" applyFill="1" applyBorder="1" applyAlignment="1" applyProtection="1">
      <alignment horizontal="center" vertical="center"/>
      <protection hidden="1"/>
    </xf>
    <xf numFmtId="0" fontId="5" fillId="5" borderId="23" xfId="0" applyFont="1" applyFill="1" applyBorder="1" applyAlignment="1" applyProtection="1">
      <alignment horizontal="center" vertical="center"/>
      <protection hidden="1"/>
    </xf>
    <xf numFmtId="2" fontId="5" fillId="5" borderId="25" xfId="0" applyNumberFormat="1" applyFont="1" applyFill="1" applyBorder="1" applyAlignment="1" applyProtection="1">
      <alignment horizontal="center" vertical="center"/>
      <protection hidden="1"/>
    </xf>
    <xf numFmtId="0" fontId="5" fillId="0" borderId="25" xfId="0" applyFont="1" applyFill="1" applyBorder="1" applyAlignment="1" applyProtection="1">
      <alignment horizontal="center" vertical="center"/>
      <protection locked="0" hidden="1"/>
    </xf>
    <xf numFmtId="165" fontId="5" fillId="5" borderId="32" xfId="1" applyNumberFormat="1" applyFont="1" applyFill="1" applyBorder="1" applyAlignment="1" applyProtection="1">
      <alignment horizontal="center" vertical="center"/>
      <protection hidden="1"/>
    </xf>
    <xf numFmtId="165" fontId="5" fillId="5" borderId="25" xfId="1" applyNumberFormat="1" applyFont="1" applyFill="1" applyBorder="1" applyAlignment="1" applyProtection="1">
      <alignment horizontal="center" vertical="center"/>
      <protection hidden="1"/>
    </xf>
    <xf numFmtId="0" fontId="5" fillId="5" borderId="27" xfId="0" applyFont="1" applyFill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locked="0" hidden="1"/>
    </xf>
    <xf numFmtId="0" fontId="3" fillId="0" borderId="14" xfId="0" applyFont="1" applyBorder="1" applyAlignment="1" applyProtection="1">
      <alignment horizontal="center" vertical="center"/>
      <protection locked="0" hidden="1"/>
    </xf>
    <xf numFmtId="0" fontId="3" fillId="0" borderId="13" xfId="0" applyFont="1" applyBorder="1" applyAlignment="1" applyProtection="1">
      <alignment horizontal="center" vertical="center"/>
      <protection locked="0"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0" fontId="14" fillId="6" borderId="16" xfId="0" applyFont="1" applyFill="1" applyBorder="1" applyAlignment="1" applyProtection="1">
      <alignment horizontal="center" vertical="center"/>
      <protection hidden="1"/>
    </xf>
    <xf numFmtId="0" fontId="14" fillId="6" borderId="17" xfId="0" applyFont="1" applyFill="1" applyBorder="1" applyAlignment="1" applyProtection="1">
      <alignment horizontal="center" vertical="center"/>
      <protection hidden="1"/>
    </xf>
    <xf numFmtId="0" fontId="15" fillId="7" borderId="15" xfId="0" applyFont="1" applyFill="1" applyBorder="1" applyAlignment="1" applyProtection="1">
      <alignment horizontal="center" vertical="center"/>
      <protection hidden="1"/>
    </xf>
    <xf numFmtId="0" fontId="15" fillId="7" borderId="14" xfId="0" applyFont="1" applyFill="1" applyBorder="1" applyAlignment="1" applyProtection="1">
      <alignment horizontal="center" vertical="center"/>
      <protection hidden="1"/>
    </xf>
    <xf numFmtId="0" fontId="15" fillId="7" borderId="13" xfId="0" applyFont="1" applyFill="1" applyBorder="1" applyAlignment="1" applyProtection="1">
      <alignment horizontal="center" vertical="center"/>
      <protection hidden="1"/>
    </xf>
    <xf numFmtId="0" fontId="16" fillId="6" borderId="14" xfId="0" applyFont="1" applyFill="1" applyBorder="1" applyAlignment="1" applyProtection="1">
      <alignment horizontal="center" vertical="center"/>
      <protection locked="0" hidden="1"/>
    </xf>
    <xf numFmtId="0" fontId="16" fillId="6" borderId="13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6" fillId="5" borderId="15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167" fontId="17" fillId="6" borderId="19" xfId="0" applyNumberFormat="1" applyFont="1" applyFill="1" applyBorder="1" applyAlignment="1" applyProtection="1">
      <alignment horizontal="center" vertical="center"/>
      <protection locked="0" hidden="1"/>
    </xf>
    <xf numFmtId="167" fontId="17" fillId="6" borderId="14" xfId="0" applyNumberFormat="1" applyFont="1" applyFill="1" applyBorder="1" applyAlignment="1" applyProtection="1">
      <alignment horizontal="center" vertical="center"/>
      <protection locked="0" hidden="1"/>
    </xf>
    <xf numFmtId="167" fontId="17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6" fillId="5" borderId="20" xfId="0" applyFont="1" applyFill="1" applyBorder="1" applyAlignment="1" applyProtection="1">
      <alignment horizontal="center" vertical="center"/>
      <protection hidden="1"/>
    </xf>
    <xf numFmtId="0" fontId="17" fillId="6" borderId="20" xfId="0" applyFont="1" applyFill="1" applyBorder="1" applyAlignment="1" applyProtection="1">
      <alignment horizontal="center" vertical="center"/>
      <protection locked="0" hidden="1"/>
    </xf>
    <xf numFmtId="0" fontId="17" fillId="6" borderId="21" xfId="0" applyFont="1" applyFill="1" applyBorder="1" applyAlignment="1" applyProtection="1">
      <alignment horizontal="center" vertical="center"/>
      <protection locked="0" hidden="1"/>
    </xf>
    <xf numFmtId="0" fontId="5" fillId="5" borderId="22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25</xdr:row>
      <xdr:rowOff>0</xdr:rowOff>
    </xdr:from>
    <xdr:to>
      <xdr:col>19</xdr:col>
      <xdr:colOff>371475</xdr:colOff>
      <xdr:row>25</xdr:row>
      <xdr:rowOff>0</xdr:rowOff>
    </xdr:to>
    <xdr:pic>
      <xdr:nvPicPr>
        <xdr:cNvPr id="1126" name="Picture 27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25</xdr:row>
      <xdr:rowOff>0</xdr:rowOff>
    </xdr:from>
    <xdr:to>
      <xdr:col>19</xdr:col>
      <xdr:colOff>371475</xdr:colOff>
      <xdr:row>25</xdr:row>
      <xdr:rowOff>0</xdr:rowOff>
    </xdr:to>
    <xdr:pic>
      <xdr:nvPicPr>
        <xdr:cNvPr id="1127" name="Picture 2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25</xdr:row>
      <xdr:rowOff>0</xdr:rowOff>
    </xdr:from>
    <xdr:to>
      <xdr:col>19</xdr:col>
      <xdr:colOff>371475</xdr:colOff>
      <xdr:row>25</xdr:row>
      <xdr:rowOff>0</xdr:rowOff>
    </xdr:to>
    <xdr:pic>
      <xdr:nvPicPr>
        <xdr:cNvPr id="1128" name="Picture 3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25</xdr:row>
      <xdr:rowOff>0</xdr:rowOff>
    </xdr:from>
    <xdr:to>
      <xdr:col>19</xdr:col>
      <xdr:colOff>371475</xdr:colOff>
      <xdr:row>25</xdr:row>
      <xdr:rowOff>0</xdr:rowOff>
    </xdr:to>
    <xdr:pic>
      <xdr:nvPicPr>
        <xdr:cNvPr id="1129" name="Picture 3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25</xdr:row>
      <xdr:rowOff>0</xdr:rowOff>
    </xdr:from>
    <xdr:to>
      <xdr:col>19</xdr:col>
      <xdr:colOff>371475</xdr:colOff>
      <xdr:row>25</xdr:row>
      <xdr:rowOff>0</xdr:rowOff>
    </xdr:to>
    <xdr:pic>
      <xdr:nvPicPr>
        <xdr:cNvPr id="1130" name="Picture 3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0</xdr:row>
      <xdr:rowOff>533400</xdr:rowOff>
    </xdr:to>
    <xdr:pic>
      <xdr:nvPicPr>
        <xdr:cNvPr id="1131" name="Image 6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9525</xdr:colOff>
      <xdr:row>0</xdr:row>
      <xdr:rowOff>19050</xdr:rowOff>
    </xdr:from>
    <xdr:to>
      <xdr:col>21</xdr:col>
      <xdr:colOff>304800</xdr:colOff>
      <xdr:row>1</xdr:row>
      <xdr:rowOff>0</xdr:rowOff>
    </xdr:to>
    <xdr:pic>
      <xdr:nvPicPr>
        <xdr:cNvPr id="1132" name="Image 7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19050"/>
          <a:ext cx="1895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17</xdr:col>
      <xdr:colOff>7620</xdr:colOff>
      <xdr:row>0</xdr:row>
      <xdr:rowOff>533400</xdr:rowOff>
    </xdr:to>
    <xdr:sp macro="" textlink="">
      <xdr:nvSpPr>
        <xdr:cNvPr id="9" name="Rectangle à coins arrondi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03960" y="0"/>
          <a:ext cx="8351520" cy="533400"/>
        </a:xfrm>
        <a:prstGeom prst="roundRect">
          <a:avLst/>
        </a:prstGeom>
        <a:solidFill>
          <a:srgbClr val="5B9BD5">
            <a:lumMod val="5000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2400" b="1" i="0" u="none" strike="noStrike" kern="0" cap="none" spc="50" normalizeH="0" baseline="0" noProof="0">
              <a:ln w="9525" cmpd="sng">
                <a:solidFill>
                  <a:srgbClr val="5B9BD5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rgbClr val="5B9BD5">
                    <a:alpha val="40000"/>
                  </a:srgbClr>
                </a:glow>
              </a:effectLst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CHAMPIONNAT DE LIGUE PAR EQUIPES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0"/>
  <sheetViews>
    <sheetView showGridLines="0" tabSelected="1" view="pageBreakPreview" zoomScaleNormal="75" zoomScaleSheetLayoutView="100" workbookViewId="0">
      <selection activeCell="Q7" sqref="Q7:V7"/>
    </sheetView>
  </sheetViews>
  <sheetFormatPr baseColWidth="10" defaultRowHeight="12.75" x14ac:dyDescent="0.2"/>
  <cols>
    <col min="1" max="2" width="8.7109375" style="3" customWidth="1"/>
    <col min="3" max="3" width="8.85546875" style="3" customWidth="1"/>
    <col min="4" max="4" width="12.7109375" style="3" customWidth="1"/>
    <col min="5" max="6" width="6.5703125" style="3" customWidth="1"/>
    <col min="7" max="11" width="7.7109375" style="3" customWidth="1"/>
    <col min="12" max="12" width="5.7109375" style="3" customWidth="1"/>
    <col min="13" max="13" width="8.85546875" style="3" customWidth="1"/>
    <col min="14" max="14" width="12.7109375" style="3" customWidth="1"/>
    <col min="15" max="16" width="6.5703125" style="3" customWidth="1"/>
    <col min="17" max="20" width="7.7109375" style="3" customWidth="1"/>
    <col min="21" max="21" width="8.5703125" style="3" customWidth="1"/>
    <col min="22" max="22" width="5.7109375" style="3" customWidth="1"/>
    <col min="23" max="23" width="11.7109375" style="3" hidden="1" customWidth="1"/>
    <col min="24" max="25" width="11.7109375" style="4" hidden="1" customWidth="1"/>
    <col min="26" max="27" width="11.7109375" style="5" hidden="1" customWidth="1"/>
    <col min="28" max="28" width="11.7109375" style="6" hidden="1" customWidth="1"/>
    <col min="29" max="30" width="11.7109375" style="5" hidden="1" customWidth="1"/>
    <col min="31" max="38" width="11.7109375" style="3" hidden="1" customWidth="1"/>
    <col min="39" max="39" width="0" style="3" hidden="1" customWidth="1"/>
    <col min="40" max="16384" width="11.42578125" style="3"/>
  </cols>
  <sheetData>
    <row r="1" spans="1:38" ht="43.9" customHeight="1" x14ac:dyDescent="0.2">
      <c r="A1" s="1"/>
      <c r="B1" s="1"/>
      <c r="C1" s="2"/>
      <c r="D1" s="2"/>
      <c r="R1" s="1"/>
      <c r="S1" s="1"/>
      <c r="T1" s="1"/>
      <c r="U1" s="1"/>
      <c r="V1" s="1"/>
      <c r="AD1" s="9" t="s">
        <v>19</v>
      </c>
      <c r="AF1" s="20" t="s">
        <v>20</v>
      </c>
      <c r="AH1" s="21"/>
      <c r="AI1" s="22" t="s">
        <v>22</v>
      </c>
      <c r="AJ1" s="9" t="s">
        <v>2</v>
      </c>
    </row>
    <row r="2" spans="1:38" ht="18" customHeight="1" x14ac:dyDescent="0.2">
      <c r="A2" s="7"/>
      <c r="B2" s="7"/>
      <c r="C2" s="2"/>
      <c r="D2" s="2"/>
      <c r="R2" s="7"/>
      <c r="S2" s="7"/>
      <c r="T2" s="7"/>
      <c r="U2" s="7"/>
      <c r="V2" s="7"/>
      <c r="AD2" s="9" t="s">
        <v>26</v>
      </c>
      <c r="AF2" s="20" t="s">
        <v>27</v>
      </c>
      <c r="AH2" s="52"/>
    </row>
    <row r="3" spans="1:38" ht="35.25" customHeight="1" x14ac:dyDescent="0.2">
      <c r="A3" s="123" t="s">
        <v>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5"/>
      <c r="AD3" s="26" t="s">
        <v>28</v>
      </c>
      <c r="AF3" s="20" t="s">
        <v>5</v>
      </c>
      <c r="AH3" s="22" t="s">
        <v>31</v>
      </c>
      <c r="AI3" s="22"/>
      <c r="AJ3" s="9"/>
      <c r="AK3" s="54">
        <v>0.6</v>
      </c>
      <c r="AL3" s="9">
        <v>25</v>
      </c>
    </row>
    <row r="4" spans="1:38" ht="18" customHeight="1" thickBot="1" x14ac:dyDescent="0.25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AD4" s="9" t="s">
        <v>32</v>
      </c>
      <c r="AF4" s="20" t="s">
        <v>33</v>
      </c>
      <c r="AG4" s="51"/>
      <c r="AH4" s="22" t="s">
        <v>31</v>
      </c>
      <c r="AI4" s="22"/>
      <c r="AJ4" s="9"/>
      <c r="AK4" s="54">
        <v>0.55000000000000004</v>
      </c>
      <c r="AL4" s="9">
        <v>24</v>
      </c>
    </row>
    <row r="5" spans="1:38" ht="34.9" customHeight="1" thickBot="1" x14ac:dyDescent="0.25">
      <c r="A5" s="126" t="s">
        <v>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8"/>
      <c r="M5" s="129"/>
      <c r="N5" s="129"/>
      <c r="O5" s="129"/>
      <c r="P5" s="129"/>
      <c r="Q5" s="129"/>
      <c r="R5" s="129"/>
      <c r="S5" s="129"/>
      <c r="T5" s="129"/>
      <c r="U5" s="129"/>
      <c r="V5" s="130"/>
      <c r="AD5" s="28"/>
      <c r="AF5" s="20" t="s">
        <v>34</v>
      </c>
      <c r="AG5" s="51"/>
      <c r="AH5" s="9" t="s">
        <v>31</v>
      </c>
      <c r="AI5" s="22"/>
      <c r="AJ5" s="9"/>
      <c r="AK5" s="54">
        <v>0.5</v>
      </c>
      <c r="AL5" s="9">
        <v>22</v>
      </c>
    </row>
    <row r="6" spans="1:38" ht="18" customHeight="1" thickBot="1" x14ac:dyDescent="0.25">
      <c r="C6" s="131"/>
      <c r="D6" s="131"/>
      <c r="E6" s="131"/>
      <c r="F6" s="10"/>
      <c r="AD6" s="9"/>
      <c r="AF6" s="20" t="s">
        <v>37</v>
      </c>
      <c r="AG6" s="51"/>
      <c r="AH6" s="22" t="s">
        <v>30</v>
      </c>
      <c r="AI6" s="53">
        <v>12</v>
      </c>
      <c r="AJ6" s="9">
        <v>200</v>
      </c>
      <c r="AK6" s="54">
        <v>0.52300000000000002</v>
      </c>
      <c r="AL6" s="9">
        <v>20</v>
      </c>
    </row>
    <row r="7" spans="1:38" ht="29.45" customHeight="1" thickBot="1" x14ac:dyDescent="0.25">
      <c r="A7" s="132" t="s">
        <v>3</v>
      </c>
      <c r="B7" s="133"/>
      <c r="C7" s="134"/>
      <c r="D7" s="135"/>
      <c r="E7" s="135"/>
      <c r="F7" s="135"/>
      <c r="G7" s="136"/>
      <c r="H7" s="137" t="s">
        <v>4</v>
      </c>
      <c r="I7" s="137"/>
      <c r="J7" s="138"/>
      <c r="K7" s="138"/>
      <c r="L7" s="138"/>
      <c r="M7" s="138"/>
      <c r="N7" s="138"/>
      <c r="O7" s="137" t="s">
        <v>6</v>
      </c>
      <c r="P7" s="137"/>
      <c r="Q7" s="138"/>
      <c r="R7" s="138"/>
      <c r="S7" s="138"/>
      <c r="T7" s="138"/>
      <c r="U7" s="138"/>
      <c r="V7" s="139"/>
      <c r="AB7" s="5"/>
      <c r="AD7" s="9"/>
      <c r="AF7" s="20" t="s">
        <v>38</v>
      </c>
      <c r="AH7" s="22" t="s">
        <v>30</v>
      </c>
      <c r="AI7" s="37">
        <v>10</v>
      </c>
      <c r="AJ7" s="9">
        <v>180</v>
      </c>
      <c r="AK7" s="54">
        <v>0.48</v>
      </c>
      <c r="AL7" s="9">
        <v>18</v>
      </c>
    </row>
    <row r="8" spans="1:38" ht="21" customHeight="1" thickBot="1" x14ac:dyDescent="0.25">
      <c r="AD8" s="37"/>
      <c r="AF8" s="20"/>
      <c r="AH8" s="22" t="s">
        <v>30</v>
      </c>
      <c r="AI8" s="37">
        <v>8</v>
      </c>
      <c r="AJ8" s="9">
        <v>160</v>
      </c>
      <c r="AK8" s="54">
        <v>0.42</v>
      </c>
      <c r="AL8" s="9">
        <v>16</v>
      </c>
    </row>
    <row r="9" spans="1:38" ht="30" customHeight="1" thickBot="1" x14ac:dyDescent="0.25">
      <c r="C9" s="140" t="s">
        <v>7</v>
      </c>
      <c r="D9" s="106"/>
      <c r="E9" s="106"/>
      <c r="F9" s="107"/>
      <c r="G9" s="107"/>
      <c r="H9" s="107"/>
      <c r="I9" s="107"/>
      <c r="J9" s="107"/>
      <c r="K9" s="107"/>
      <c r="L9" s="107"/>
      <c r="M9" s="106" t="s">
        <v>8</v>
      </c>
      <c r="N9" s="106"/>
      <c r="O9" s="106"/>
      <c r="P9" s="107"/>
      <c r="Q9" s="107"/>
      <c r="R9" s="107"/>
      <c r="S9" s="107"/>
      <c r="T9" s="107"/>
      <c r="U9" s="107"/>
      <c r="V9" s="108"/>
      <c r="Z9" s="3"/>
      <c r="AB9" s="11"/>
      <c r="AH9" s="22" t="s">
        <v>30</v>
      </c>
      <c r="AI9" s="37">
        <v>7</v>
      </c>
      <c r="AJ9" s="9">
        <v>150</v>
      </c>
    </row>
    <row r="10" spans="1:38" ht="12.75" customHeight="1" thickBot="1" x14ac:dyDescent="0.25">
      <c r="Z10" s="3"/>
      <c r="AB10" s="12"/>
      <c r="AC10" s="13"/>
      <c r="AH10" s="22" t="s">
        <v>25</v>
      </c>
      <c r="AI10" s="37">
        <v>6</v>
      </c>
      <c r="AJ10" s="9">
        <v>140</v>
      </c>
      <c r="AK10" s="54">
        <v>0.36</v>
      </c>
      <c r="AL10" s="9">
        <v>15</v>
      </c>
    </row>
    <row r="11" spans="1:38" ht="30" customHeight="1" thickBot="1" x14ac:dyDescent="0.25">
      <c r="A11" s="14" t="s">
        <v>9</v>
      </c>
      <c r="B11" s="15" t="s">
        <v>10</v>
      </c>
      <c r="C11" s="109" t="s">
        <v>11</v>
      </c>
      <c r="D11" s="110"/>
      <c r="E11" s="49" t="s">
        <v>45</v>
      </c>
      <c r="F11" s="50" t="s">
        <v>12</v>
      </c>
      <c r="G11" s="17" t="s">
        <v>13</v>
      </c>
      <c r="H11" s="15" t="s">
        <v>14</v>
      </c>
      <c r="I11" s="15" t="s">
        <v>15</v>
      </c>
      <c r="J11" s="15" t="s">
        <v>16</v>
      </c>
      <c r="K11" s="18" t="s">
        <v>17</v>
      </c>
      <c r="L11" s="16" t="s">
        <v>18</v>
      </c>
      <c r="M11" s="109" t="s">
        <v>11</v>
      </c>
      <c r="N11" s="110"/>
      <c r="O11" s="49" t="s">
        <v>45</v>
      </c>
      <c r="P11" s="16" t="s">
        <v>12</v>
      </c>
      <c r="Q11" s="17" t="s">
        <v>13</v>
      </c>
      <c r="R11" s="15" t="s">
        <v>14</v>
      </c>
      <c r="S11" s="15" t="s">
        <v>15</v>
      </c>
      <c r="T11" s="15" t="s">
        <v>16</v>
      </c>
      <c r="U11" s="18" t="s">
        <v>17</v>
      </c>
      <c r="V11" s="16" t="s">
        <v>18</v>
      </c>
      <c r="X11" s="19"/>
      <c r="Y11" s="19"/>
      <c r="Z11" s="3"/>
      <c r="AH11" s="22" t="s">
        <v>25</v>
      </c>
      <c r="AI11" s="53">
        <v>5.4</v>
      </c>
      <c r="AJ11" s="9">
        <v>130</v>
      </c>
      <c r="AK11" s="54">
        <v>0.33</v>
      </c>
      <c r="AL11" s="9">
        <v>14</v>
      </c>
    </row>
    <row r="12" spans="1:38" ht="15" customHeight="1" thickBot="1" x14ac:dyDescent="0.25">
      <c r="A12" s="111" t="s">
        <v>23</v>
      </c>
      <c r="B12" s="112">
        <v>2.8</v>
      </c>
      <c r="C12" s="23" t="s">
        <v>24</v>
      </c>
      <c r="D12" s="64"/>
      <c r="E12" s="61"/>
      <c r="F12" s="94" t="str">
        <f>IF(OR(E13="",E12=""),"",IF(AND($M$5=$AI$1,E13=$AG$20,E12&lt;$AI$20),$AJ$20,IF(AND($M$5=$AI$1,E13=$AG$19,E12&lt;$AI$19),$AJ$19,IF(AND($M$5=$AI$1,E13=$AG$19,E12&lt;$AI$18),$AJ$18,IF(AND($M$5=$AI$1,E13=$AG$19,E12&lt;$AI$17),$AJ$17,IF(AND($M$5=$AI$1,E13=$AG$18,E12&lt;$AI$16),$AJ$16,IF(AND($M$5=$AI$1,E13=$AG$18,E12&lt;$AI$15),$AJ$15,IF(AND($M$5=$AI$1,E13=$AG$18,E12&lt;$AI$14),$AJ$14,IF(AND($M$5=$AI$1,E13=$AG$18,E12&lt;$AI$13),$AJ$13,IF(AND($M$5=$AI$1,E13=$AG$17,E12&lt;$AI$12),$AJ$12,IF(AND($M$5=$AI$1,E13=$AG$17,E12&lt;$AI$11),$AJ$11,IF(AND($M$5=$AI$1,E13=$AG$17,E12&lt;$AI$10),$AJ$10,IF(AND($M$5=$AI$1,E13=$AG$16,E12&lt;$AI$9),$AJ$9,IF(AND($M$5=$AI$1,E13=$AG$16,E12&lt;$AI$8),$AJ$8,IF(AND($M$5=$AI$1,E13=$AG$16,E12&lt;$AI$7),$AJ$7,IF(AND($M$5=$AI$1,E13=$AG$16,E12&lt;$AI$6),$AJ$6,IF(AND($M$5=$AJ$1,E13=$AG$18,E12&lt;$AK$13),$AL$13,IF(AND($M$5=$AJ$1,E13=$AG$17,E12&lt;$AK$12),$AL$12,IF(AND($M$5=$AJ$1,E13=$AG$17,E12&lt;$AK$11),$AL$11,IF(AND($M$5=$AJ$1,E13=$AG$17,E12&lt;$AK$10),$AL$10,IF(AND($M$5=$AJ$1,E13=$AG$16,E12&lt;$AK$8),$AL$8,IF(AND($M$5=$AJ$1,E13=$AG$16,E12&lt;$AK$7),$AL$7,IF(AND($M$5=$AJ$1,E13=$AG$16,E12&lt;$AK$6),$AL$6,IF(AND($M$5=$AJ$1,E13=$AG$15,E12&lt;$AK$5),$AL$5,IF(AND($M$5=$AJ$1,E13=$AG$15,E12&lt;$AK$4),$AL$4,IF(AND($M$5=$AJ$1,E13=$AG$15,E12&lt;$AK$3),$AL$3,""))))))))))))))))))))))))))</f>
        <v/>
      </c>
      <c r="G12" s="104"/>
      <c r="H12" s="113"/>
      <c r="I12" s="103" t="str">
        <f>IF(H12="","",ROUND(G12/H12,3))</f>
        <v/>
      </c>
      <c r="J12" s="100"/>
      <c r="K12" s="114" t="str">
        <f>IF(H12="","",(G12/F12)*100)</f>
        <v/>
      </c>
      <c r="L12" s="116" t="str">
        <f>IF(M13="FORFAIT",0,IF(C13="FORFAIT",0,IF(G12="","",IF(K12=U12,1,IF(K12&gt;U12,2,0)))))</f>
        <v/>
      </c>
      <c r="M12" s="23" t="s">
        <v>24</v>
      </c>
      <c r="N12" s="64"/>
      <c r="O12" s="61"/>
      <c r="P12" s="94" t="str">
        <f>IF(OR(O13="",O12=""),"",IF(AND($M$5=$AI$1,O13=$AG$20,O12&lt;$AI$20),$AJ$20,IF(AND($M$5=$AI$1,O13=$AG$19,O12&lt;$AI$19),$AJ$19,IF(AND($M$5=$AI$1,O13=$AG$19,O12&lt;$AI$18),$AJ$18,IF(AND($M$5=$AI$1,O13=$AG$19,O12&lt;$AI$17),$AJ$17,IF(AND($M$5=$AI$1,O13=$AG$18,O12&lt;$AI$16),$AJ$16,IF(AND($M$5=$AI$1,O13=$AG$18,O12&lt;$AI$15),$AJ$15,IF(AND($M$5=$AI$1,O13=$AG$18,O12&lt;$AI$14),$AJ$14,IF(AND($M$5=$AI$1,O13=$AG$18,O12&lt;$AI$13),$AJ$13,IF(AND($M$5=$AI$1,O13=$AG$17,O12&lt;$AI$12),$AJ$12,IF(AND($M$5=$AI$1,O13=$AG$17,O12&lt;$AI$11),$AJ$11,IF(AND($M$5=$AI$1,O13=$AG$17,O12&lt;$AI$10),$AJ$10,IF(AND($M$5=$AI$1,O13=$AG$16,O12&lt;$AI$9),$AJ$9,IF(AND($M$5=$AI$1,O13=$AG$16,O12&lt;$AI$8),$AJ$8,IF(AND($M$5=$AI$1,O13=$AG$16,O12&lt;$AI$7),$AJ$7,IF(AND($M$5=$AI$1,O13=$AG$16,O12&lt;$AI$6),$AJ$6,IF(AND($M$5=$AJ$1,O13=$AG$18,O12&lt;$AK$13),$AL$13,IF(AND($M$5=$AJ$1,O13=$AG$17,O12&lt;$AK$12),$AL$12,IF(AND($M$5=$AJ$1,O13=$AG$17,O12&lt;$AK$11),$AL$11,IF(AND($M$5=$AJ$1,O13=$AG$17,O12&lt;$AK$10),$AL$10,IF(AND($M$5=$AJ$1,O13=$AG$16,O12&lt;$AK$8),$AL$8,IF(AND($M$5=$AJ$1,O13=$AG$16,O12&lt;$AK$7),$AL$7,IF(AND($M$5=$AJ$1,O13=$AG$16,O12&lt;$AK$6),$AL$6,IF(AND($M$5=$AJ$1,O13=$AG$15,O12&lt;$AK$5),$AL$5,IF(AND($M$5=$AJ$1,O13=$AG$15,O12&lt;$AK$4),$AL$4,IF(AND($M$5=$AJ$1,O13=$AG$15,O12&lt;$AK$3),$AL$3,""))))))))))))))))))))))))))</f>
        <v/>
      </c>
      <c r="Q12" s="104"/>
      <c r="R12" s="105" t="str">
        <f>IF(H12="","",H12)</f>
        <v/>
      </c>
      <c r="S12" s="103" t="str">
        <f>IF(R12="","",ROUND(Q12/R12,3))</f>
        <v/>
      </c>
      <c r="T12" s="100"/>
      <c r="U12" s="101" t="str">
        <f>IF(R12="","",(Q12/P12)*100)</f>
        <v/>
      </c>
      <c r="V12" s="116" t="str">
        <f>IF(M13="FORFAIT",0,IF(C13="FORFAIT",0,IF(Q12="","",IF(K12=U12,1,IF(U12&gt;K12,2,0)))))</f>
        <v/>
      </c>
      <c r="AB12" s="24"/>
      <c r="AC12" s="3"/>
      <c r="AH12" s="22" t="s">
        <v>25</v>
      </c>
      <c r="AI12" s="37">
        <v>4.7</v>
      </c>
      <c r="AJ12" s="9">
        <v>120</v>
      </c>
      <c r="AK12" s="54">
        <v>0.28999999999999998</v>
      </c>
      <c r="AL12" s="9">
        <v>13</v>
      </c>
    </row>
    <row r="13" spans="1:38" ht="43.5" customHeight="1" thickBot="1" x14ac:dyDescent="0.25">
      <c r="A13" s="90"/>
      <c r="B13" s="92"/>
      <c r="C13" s="98"/>
      <c r="D13" s="99"/>
      <c r="E13" s="63"/>
      <c r="F13" s="95"/>
      <c r="G13" s="78"/>
      <c r="H13" s="96"/>
      <c r="I13" s="82"/>
      <c r="J13" s="84"/>
      <c r="K13" s="115"/>
      <c r="L13" s="88"/>
      <c r="M13" s="98"/>
      <c r="N13" s="99"/>
      <c r="O13" s="62"/>
      <c r="P13" s="95"/>
      <c r="Q13" s="78"/>
      <c r="R13" s="80"/>
      <c r="S13" s="82"/>
      <c r="T13" s="84"/>
      <c r="U13" s="102"/>
      <c r="V13" s="88"/>
      <c r="X13" s="25"/>
      <c r="Y13" s="25"/>
      <c r="AB13" s="12"/>
      <c r="AC13" s="13"/>
      <c r="AG13" s="58" t="s">
        <v>21</v>
      </c>
      <c r="AH13" s="55" t="s">
        <v>36</v>
      </c>
      <c r="AI13" s="53">
        <v>4</v>
      </c>
      <c r="AJ13" s="9">
        <v>110</v>
      </c>
      <c r="AK13" s="54">
        <v>0.25</v>
      </c>
      <c r="AL13" s="9">
        <v>12</v>
      </c>
    </row>
    <row r="14" spans="1:38" ht="15" customHeight="1" x14ac:dyDescent="0.2">
      <c r="A14" s="90" t="s">
        <v>29</v>
      </c>
      <c r="B14" s="92">
        <v>2.8</v>
      </c>
      <c r="C14" s="27" t="s">
        <v>24</v>
      </c>
      <c r="D14" s="65"/>
      <c r="E14" s="61"/>
      <c r="F14" s="94" t="str">
        <f>IF(OR(E15="",E14=""),"",IF(AND($M$5=$AI$1,E15=$AG$20,E14&lt;$AI$20),$AJ$20,IF(AND($M$5=$AI$1,E15=$AG$19,E14&lt;$AI$19),$AJ$19,IF(AND($M$5=$AI$1,E15=$AG$19,E14&lt;$AI$18),$AJ$18,IF(AND($M$5=$AI$1,E15=$AG$19,E14&lt;$AI$17),$AJ$17,IF(AND($M$5=$AI$1,E15=$AG$18,E14&lt;$AI$16),$AJ$16,IF(AND($M$5=$AI$1,E15=$AG$18,E14&lt;$AI$15),$AJ$15,IF(AND($M$5=$AI$1,E15=$AG$18,E14&lt;$AI$14),$AJ$14,IF(AND($M$5=$AI$1,E15=$AG$18,E14&lt;$AI$13),$AJ$13,IF(AND($M$5=$AI$1,E15=$AG$17,E14&lt;$AI$12),$AJ$12,IF(AND($M$5=$AI$1,E15=$AG$17,E14&lt;$AI$11),$AJ$11,IF(AND($M$5=$AI$1,E15=$AG$17,E14&lt;$AI$10),$AJ$10,IF(AND($M$5=$AI$1,E15=$AG$16,E14&lt;$AI$9),$AJ$9,IF(AND($M$5=$AI$1,E15=$AG$16,E14&lt;$AI$8),$AJ$8,IF(AND($M$5=$AI$1,E15=$AG$16,E14&lt;$AI$7),$AJ$7,IF(AND($M$5=$AI$1,E15=$AG$16,E14&lt;$AI$6),$AJ$6,IF(AND($M$5=$AJ$1,E15=$AG$18,E14&lt;$AK$13),$AL$13,IF(AND($M$5=$AJ$1,E15=$AG$17,E14&lt;$AK$12),$AL$12,IF(AND($M$5=$AJ$1,E15=$AG$17,E14&lt;$AK$11),$AL$11,IF(AND($M$5=$AJ$1,E15=$AG$17,E14&lt;$AK$10),$AL$10,IF(AND($M$5=$AJ$1,E15=$AG$16,E14&lt;$AK$8),$AL$8,IF(AND($M$5=$AJ$1,E15=$AG$16,E14&lt;$AK$7),$AL$7,IF(AND($M$5=$AJ$1,E15=$AG$16,E14&lt;$AK$6),$AL$6,IF(AND($M$5=$AJ$1,E15=$AG$15,E14&lt;$AK$5),$AL$5,IF(AND($M$5=$AJ$1,E15=$AG$15,E14&lt;$AK$4),$AL$4,IF(AND($M$5=$AJ$1,E15=$AG$15,E14&lt;$AK$3),$AL$3,""))))))))))))))))))))))))))</f>
        <v/>
      </c>
      <c r="G14" s="78"/>
      <c r="H14" s="96"/>
      <c r="I14" s="82" t="str">
        <f>IF(H14="","",ROUND(G14/H14,3))</f>
        <v/>
      </c>
      <c r="J14" s="84"/>
      <c r="K14" s="86" t="str">
        <f>IF(H14="","",(G14/F14)*100)</f>
        <v/>
      </c>
      <c r="L14" s="88" t="str">
        <f>IF(M15="FORFAIT",0,IF(C15="FORFAIT",0,IF(G14="","",IF(K14=U14,1,IF(K14&gt;U14,2,0)))))</f>
        <v/>
      </c>
      <c r="M14" s="27" t="s">
        <v>24</v>
      </c>
      <c r="N14" s="65"/>
      <c r="O14" s="61"/>
      <c r="P14" s="94" t="str">
        <f>IF(OR(O15="",O14=""),"",IF(AND($M$5=$AI$1,O15=$AG$20,O14&lt;$AI$20),$AJ$20,IF(AND($M$5=$AI$1,O15=$AG$19,O14&lt;$AI$19),$AJ$19,IF(AND($M$5=$AI$1,O15=$AG$19,O14&lt;$AI$18),$AJ$18,IF(AND($M$5=$AI$1,O15=$AG$19,O14&lt;$AI$17),$AJ$17,IF(AND($M$5=$AI$1,O15=$AG$18,O14&lt;$AI$16),$AJ$16,IF(AND($M$5=$AI$1,O15=$AG$18,O14&lt;$AI$15),$AJ$15,IF(AND($M$5=$AI$1,O15=$AG$18,O14&lt;$AI$14),$AJ$14,IF(AND($M$5=$AI$1,O15=$AG$18,O14&lt;$AI$13),$AJ$13,IF(AND($M$5=$AI$1,O15=$AG$17,O14&lt;$AI$12),$AJ$12,IF(AND($M$5=$AI$1,O15=$AG$17,O14&lt;$AI$11),$AJ$11,IF(AND($M$5=$AI$1,O15=$AG$17,O14&lt;$AI$10),$AJ$10,IF(AND($M$5=$AI$1,O15=$AG$16,O14&lt;$AI$9),$AJ$9,IF(AND($M$5=$AI$1,O15=$AG$16,O14&lt;$AI$8),$AJ$8,IF(AND($M$5=$AI$1,O15=$AG$16,O14&lt;$AI$7),$AJ$7,IF(AND($M$5=$AI$1,O15=$AG$16,O14&lt;$AI$6),$AJ$6,IF(AND($M$5=$AJ$1,O15=$AG$18,O14&lt;$AK$13),$AL$13,IF(AND($M$5=$AJ$1,O15=$AG$17,O14&lt;$AK$12),$AL$12,IF(AND($M$5=$AJ$1,O15=$AG$17,O14&lt;$AK$11),$AL$11,IF(AND($M$5=$AJ$1,O15=$AG$17,O14&lt;$AK$10),$AL$10,IF(AND($M$5=$AJ$1,O15=$AG$16,O14&lt;$AK$8),$AL$8,IF(AND($M$5=$AJ$1,O15=$AG$16,O14&lt;$AK$7),$AL$7,IF(AND($M$5=$AJ$1,O15=$AG$16,O14&lt;$AK$6),$AL$6,IF(AND($M$5=$AJ$1,O15=$AG$15,O14&lt;$AK$5),$AL$5,IF(AND($M$5=$AJ$1,O15=$AG$15,O14&lt;$AK$4),$AL$4,IF(AND($M$5=$AJ$1,O15=$AG$15,O14&lt;$AK$3),$AL$3,""))))))))))))))))))))))))))</f>
        <v/>
      </c>
      <c r="Q14" s="78"/>
      <c r="R14" s="80" t="str">
        <f>IF(H14="","",H14)</f>
        <v/>
      </c>
      <c r="S14" s="82" t="str">
        <f>IF(R14="","",ROUND(Q14/R14,3))</f>
        <v/>
      </c>
      <c r="T14" s="84"/>
      <c r="U14" s="86" t="str">
        <f>IF(R14="","",(Q14/P14)*100)</f>
        <v/>
      </c>
      <c r="V14" s="88" t="str">
        <f>IF(M15="FORFAIT",0,IF(C15="FORFAIT",0,IF(Q14="","",IF(K14=U14,1,IF(U14&gt;K14,2,0)))))</f>
        <v/>
      </c>
      <c r="X14" s="25"/>
      <c r="Y14" s="25"/>
      <c r="AB14" s="12"/>
      <c r="AC14" s="13"/>
      <c r="AG14" s="59"/>
      <c r="AH14" s="55" t="s">
        <v>36</v>
      </c>
      <c r="AI14" s="53">
        <v>3.6</v>
      </c>
      <c r="AJ14" s="9">
        <v>100</v>
      </c>
      <c r="AK14" s="54"/>
      <c r="AL14" s="9"/>
    </row>
    <row r="15" spans="1:38" ht="43.5" customHeight="1" thickBot="1" x14ac:dyDescent="0.25">
      <c r="A15" s="90"/>
      <c r="B15" s="92"/>
      <c r="C15" s="98"/>
      <c r="D15" s="99"/>
      <c r="E15" s="62"/>
      <c r="F15" s="95"/>
      <c r="G15" s="78"/>
      <c r="H15" s="96"/>
      <c r="I15" s="82"/>
      <c r="J15" s="84"/>
      <c r="K15" s="102"/>
      <c r="L15" s="88"/>
      <c r="M15" s="98"/>
      <c r="N15" s="99"/>
      <c r="O15" s="62"/>
      <c r="P15" s="95"/>
      <c r="Q15" s="78"/>
      <c r="R15" s="80"/>
      <c r="S15" s="82"/>
      <c r="T15" s="84"/>
      <c r="U15" s="102"/>
      <c r="V15" s="88"/>
      <c r="X15" s="25"/>
      <c r="Y15" s="25"/>
      <c r="AB15" s="11"/>
      <c r="AG15" s="59" t="s">
        <v>31</v>
      </c>
      <c r="AH15" s="55" t="s">
        <v>36</v>
      </c>
      <c r="AI15" s="53">
        <v>3.1</v>
      </c>
      <c r="AJ15" s="9">
        <v>90</v>
      </c>
      <c r="AK15" s="54"/>
      <c r="AL15" s="9"/>
    </row>
    <row r="16" spans="1:38" ht="15" customHeight="1" x14ac:dyDescent="0.2">
      <c r="A16" s="90" t="s">
        <v>35</v>
      </c>
      <c r="B16" s="92">
        <v>2.8</v>
      </c>
      <c r="C16" s="27" t="s">
        <v>24</v>
      </c>
      <c r="D16" s="65"/>
      <c r="E16" s="61"/>
      <c r="F16" s="94" t="str">
        <f>IF(OR(E17="",E16=""),"",IF(AND($M$5=$AI$1,E17=$AG$20,E16&lt;$AI$20),$AJ$20,IF(AND($M$5=$AI$1,E17=$AG$19,E16&lt;$AI$19),$AJ$19,IF(AND($M$5=$AI$1,E17=$AG$19,E16&lt;$AI$18),$AJ$18,IF(AND($M$5=$AI$1,E17=$AG$19,E16&lt;$AI$17),$AJ$17,IF(AND($M$5=$AI$1,E17=$AG$18,E16&lt;$AI$16),$AJ$16,IF(AND($M$5=$AI$1,E17=$AG$18,E16&lt;$AI$15),$AJ$15,IF(AND($M$5=$AI$1,E17=$AG$18,E16&lt;$AI$14),$AJ$14,IF(AND($M$5=$AI$1,E17=$AG$18,E16&lt;$AI$13),$AJ$13,IF(AND($M$5=$AI$1,E17=$AG$17,E16&lt;$AI$12),$AJ$12,IF(AND($M$5=$AI$1,E17=$AG$17,E16&lt;$AI$11),$AJ$11,IF(AND($M$5=$AI$1,E17=$AG$17,E16&lt;$AI$10),$AJ$10,IF(AND($M$5=$AI$1,E17=$AG$16,E16&lt;$AI$9),$AJ$9,IF(AND($M$5=$AI$1,E17=$AG$16,E16&lt;$AI$8),$AJ$8,IF(AND($M$5=$AI$1,E17=$AG$16,E16&lt;$AI$7),$AJ$7,IF(AND($M$5=$AI$1,E17=$AG$16,E16&lt;$AI$6),$AJ$6,IF(AND($M$5=$AJ$1,E17=$AG$18,E16&lt;$AK$13),$AL$13,IF(AND($M$5=$AJ$1,E17=$AG$17,E16&lt;$AK$12),$AL$12,IF(AND($M$5=$AJ$1,E17=$AG$17,E16&lt;$AK$11),$AL$11,IF(AND($M$5=$AJ$1,E17=$AG$17,E16&lt;$AK$10),$AL$10,IF(AND($M$5=$AJ$1,E17=$AG$16,E16&lt;$AK$8),$AL$8,IF(AND($M$5=$AJ$1,E17=$AG$16,E16&lt;$AK$7),$AL$7,IF(AND($M$5=$AJ$1,E17=$AG$16,E16&lt;$AK$6),$AL$6,IF(AND($M$5=$AJ$1,E17=$AG$15,E16&lt;$AK$5),$AL$5,IF(AND($M$5=$AJ$1,E17=$AG$15,E16&lt;$AK$4),$AL$4,IF(AND($M$5=$AJ$1,E17=$AG$15,E16&lt;$AK$3),$AL$3,""))))))))))))))))))))))))))</f>
        <v/>
      </c>
      <c r="G16" s="78"/>
      <c r="H16" s="96"/>
      <c r="I16" s="82" t="str">
        <f>IF(H16="","",ROUND(G16/H16,3))</f>
        <v/>
      </c>
      <c r="J16" s="84"/>
      <c r="K16" s="86" t="str">
        <f>IF(H16="","",(G16/F16)*100)</f>
        <v/>
      </c>
      <c r="L16" s="88" t="str">
        <f>IF(M17="FORFAIT",0,IF(C17="FORFAIT",0,IF(G16="","",IF(K16=U16,1,IF(K16&gt;U16,2,0)))))</f>
        <v/>
      </c>
      <c r="M16" s="27" t="s">
        <v>24</v>
      </c>
      <c r="N16" s="65"/>
      <c r="O16" s="61"/>
      <c r="P16" s="94" t="str">
        <f>IF(OR(O17="",O16=""),"",IF(AND($M$5=$AI$1,O17=$AG$20,O16&lt;$AI$20),$AJ$20,IF(AND($M$5=$AI$1,O17=$AG$19,O16&lt;$AI$19),$AJ$19,IF(AND($M$5=$AI$1,O17=$AG$19,O16&lt;$AI$18),$AJ$18,IF(AND($M$5=$AI$1,O17=$AG$19,O16&lt;$AI$17),$AJ$17,IF(AND($M$5=$AI$1,O17=$AG$18,O16&lt;$AI$16),$AJ$16,IF(AND($M$5=$AI$1,O17=$AG$18,O16&lt;$AI$15),$AJ$15,IF(AND($M$5=$AI$1,O17=$AG$18,O16&lt;$AI$14),$AJ$14,IF(AND($M$5=$AI$1,O17=$AG$18,O16&lt;$AI$13),$AJ$13,IF(AND($M$5=$AI$1,O17=$AG$17,O16&lt;$AI$12),$AJ$12,IF(AND($M$5=$AI$1,O17=$AG$17,O16&lt;$AI$11),$AJ$11,IF(AND($M$5=$AI$1,O17=$AG$17,O16&lt;$AI$10),$AJ$10,IF(AND($M$5=$AI$1,O17=$AG$16,O16&lt;$AI$9),$AJ$9,IF(AND($M$5=$AI$1,O17=$AG$16,O16&lt;$AI$8),$AJ$8,IF(AND($M$5=$AI$1,O17=$AG$16,O16&lt;$AI$7),$AJ$7,IF(AND($M$5=$AI$1,O17=$AG$16,O16&lt;$AI$6),$AJ$6,IF(AND($M$5=$AJ$1,O17=$AG$18,O16&lt;$AK$13),$AL$13,IF(AND($M$5=$AJ$1,O17=$AG$17,O16&lt;$AK$12),$AL$12,IF(AND($M$5=$AJ$1,O17=$AG$17,O16&lt;$AK$11),$AL$11,IF(AND($M$5=$AJ$1,O17=$AG$17,O16&lt;$AK$10),$AL$10,IF(AND($M$5=$AJ$1,O17=$AG$16,O16&lt;$AK$8),$AL$8,IF(AND($M$5=$AJ$1,O17=$AG$16,O16&lt;$AK$7),$AL$7,IF(AND($M$5=$AJ$1,O17=$AG$16,O16&lt;$AK$6),$AL$6,IF(AND($M$5=$AJ$1,O17=$AG$15,O16&lt;$AK$5),$AL$5,IF(AND($M$5=$AJ$1,O17=$AG$15,O16&lt;$AK$4),$AL$4,IF(AND($M$5=$AJ$1,O17=$AG$15,O16&lt;$AK$3),$AL$3,""))))))))))))))))))))))))))</f>
        <v/>
      </c>
      <c r="Q16" s="78"/>
      <c r="R16" s="80" t="str">
        <f>IF(H16="","",H16)</f>
        <v/>
      </c>
      <c r="S16" s="82" t="str">
        <f>IF(R16="","",ROUND(Q16/R16,3))</f>
        <v/>
      </c>
      <c r="T16" s="84"/>
      <c r="U16" s="86" t="str">
        <f>IF(R16="","",(Q16/P16)*100)</f>
        <v/>
      </c>
      <c r="V16" s="88" t="str">
        <f>IF(M17="FORFAIT",0,IF(C17="FORFAIT",0,IF(Q16="","",IF(K16=U16,1,IF(U16&gt;K16,2,0)))))</f>
        <v/>
      </c>
      <c r="X16" s="25"/>
      <c r="Y16" s="25"/>
      <c r="AG16" s="59" t="s">
        <v>30</v>
      </c>
      <c r="AH16" s="55" t="s">
        <v>36</v>
      </c>
      <c r="AI16" s="53">
        <v>2.7</v>
      </c>
      <c r="AJ16" s="9">
        <v>80</v>
      </c>
      <c r="AK16" s="54"/>
      <c r="AL16" s="9"/>
    </row>
    <row r="17" spans="1:38" ht="43.5" customHeight="1" thickBot="1" x14ac:dyDescent="0.25">
      <c r="A17" s="91"/>
      <c r="B17" s="93"/>
      <c r="C17" s="98"/>
      <c r="D17" s="99"/>
      <c r="E17" s="62"/>
      <c r="F17" s="95"/>
      <c r="G17" s="79"/>
      <c r="H17" s="97"/>
      <c r="I17" s="83"/>
      <c r="J17" s="85"/>
      <c r="K17" s="87"/>
      <c r="L17" s="89"/>
      <c r="M17" s="98"/>
      <c r="N17" s="99"/>
      <c r="O17" s="62"/>
      <c r="P17" s="95"/>
      <c r="Q17" s="79"/>
      <c r="R17" s="81"/>
      <c r="S17" s="83"/>
      <c r="T17" s="85"/>
      <c r="U17" s="87"/>
      <c r="V17" s="89"/>
      <c r="X17" s="25"/>
      <c r="Y17" s="25"/>
      <c r="AB17" s="11"/>
      <c r="AG17" s="59" t="s">
        <v>25</v>
      </c>
      <c r="AH17" s="56" t="s">
        <v>40</v>
      </c>
      <c r="AI17" s="37">
        <v>2.2999999999999998</v>
      </c>
      <c r="AJ17" s="9">
        <v>70</v>
      </c>
      <c r="AK17" s="54"/>
      <c r="AL17" s="9"/>
    </row>
    <row r="18" spans="1:38" ht="31.15" customHeight="1" thickBot="1" x14ac:dyDescent="0.25">
      <c r="A18" s="29"/>
      <c r="B18" s="30"/>
      <c r="C18" s="69" t="s">
        <v>39</v>
      </c>
      <c r="D18" s="70"/>
      <c r="E18" s="70"/>
      <c r="F18" s="71"/>
      <c r="G18" s="31" t="str">
        <f>IF(SUM(H12:H17)=0,"",SUM(G12:G17))</f>
        <v/>
      </c>
      <c r="H18" s="32" t="str">
        <f>IF(SUM(H12:H17)=0,"",SUM(H12:H17))</f>
        <v/>
      </c>
      <c r="I18" s="33" t="str">
        <f>IF(H18="","",(G18/H18))</f>
        <v/>
      </c>
      <c r="J18" s="32" t="str">
        <f>IF(MAX(J12:J17)=0,"",MAX(J12:J17))</f>
        <v/>
      </c>
      <c r="K18" s="35" t="str">
        <f>IF(AND(G12="",G14="",G16=""),"",(SUM(K12:K17)/COUNT(K12:K17)))</f>
        <v/>
      </c>
      <c r="L18" s="34" t="str">
        <f>IF(L12="","",SUM(L12:L17))</f>
        <v/>
      </c>
      <c r="M18" s="69" t="s">
        <v>39</v>
      </c>
      <c r="N18" s="70"/>
      <c r="O18" s="70"/>
      <c r="P18" s="71"/>
      <c r="Q18" s="31" t="str">
        <f>IF(SUM(R12:R17)=0,"",SUM(Q12:Q17))</f>
        <v/>
      </c>
      <c r="R18" s="32" t="str">
        <f>H18</f>
        <v/>
      </c>
      <c r="S18" s="33" t="str">
        <f>IF(R18="","",(Q18/R18))</f>
        <v/>
      </c>
      <c r="T18" s="32" t="str">
        <f>IF(MAX(T12:T17)=0,"",MAX(T12:T17))</f>
        <v/>
      </c>
      <c r="U18" s="35" t="str">
        <f>IF(AND(Q12="",Q14="",Q16=""),"",(SUM(U12:U17)/COUNT(U12:U17)))</f>
        <v/>
      </c>
      <c r="V18" s="36" t="str">
        <f>IF(V12="","",SUM(V12:V17))</f>
        <v/>
      </c>
      <c r="AB18" s="11"/>
      <c r="AG18" s="59" t="s">
        <v>36</v>
      </c>
      <c r="AH18" s="56" t="s">
        <v>40</v>
      </c>
      <c r="AI18" s="37">
        <v>1.9</v>
      </c>
      <c r="AJ18" s="9">
        <v>60</v>
      </c>
      <c r="AK18" s="54"/>
      <c r="AL18" s="9"/>
    </row>
    <row r="19" spans="1:38" ht="15" customHeight="1" thickBot="1" x14ac:dyDescent="0.25">
      <c r="AG19" s="59" t="s">
        <v>40</v>
      </c>
      <c r="AH19" s="56" t="s">
        <v>40</v>
      </c>
      <c r="AI19" s="37">
        <v>1.6</v>
      </c>
      <c r="AJ19" s="9">
        <v>50</v>
      </c>
      <c r="AK19" s="54"/>
      <c r="AL19" s="9"/>
    </row>
    <row r="20" spans="1:38" ht="30" customHeight="1" thickBot="1" x14ac:dyDescent="0.25">
      <c r="A20" s="38"/>
      <c r="B20" s="39"/>
      <c r="C20" s="72" t="s">
        <v>42</v>
      </c>
      <c r="D20" s="73"/>
      <c r="E20" s="73"/>
      <c r="F20" s="74"/>
      <c r="G20" s="75" t="str">
        <f>IF(L18="","",IF(L18=V18,2,IF(L18&gt;V18,3,1)))</f>
        <v/>
      </c>
      <c r="H20" s="76"/>
      <c r="I20" s="76"/>
      <c r="J20" s="76"/>
      <c r="K20" s="76"/>
      <c r="L20" s="77"/>
      <c r="M20" s="72" t="s">
        <v>42</v>
      </c>
      <c r="N20" s="73"/>
      <c r="O20" s="73"/>
      <c r="P20" s="74"/>
      <c r="Q20" s="75" t="str">
        <f>IF(V18="","",IF(V18=L18,2,IF(V18&gt;L18,3,1)))</f>
        <v/>
      </c>
      <c r="R20" s="76"/>
      <c r="S20" s="76"/>
      <c r="T20" s="76"/>
      <c r="U20" s="76"/>
      <c r="V20" s="77"/>
      <c r="AB20" s="11"/>
      <c r="AD20" s="40"/>
      <c r="AE20" s="24"/>
      <c r="AG20" s="60" t="s">
        <v>41</v>
      </c>
      <c r="AH20" s="57" t="s">
        <v>41</v>
      </c>
      <c r="AI20" s="37">
        <v>1.2</v>
      </c>
      <c r="AJ20" s="9">
        <v>40</v>
      </c>
      <c r="AK20" s="54"/>
      <c r="AL20" s="9"/>
    </row>
    <row r="21" spans="1:38" ht="15" customHeight="1" thickBot="1" x14ac:dyDescent="0.25">
      <c r="AB21" s="12"/>
      <c r="AC21" s="13"/>
      <c r="AD21" s="28"/>
      <c r="AE21" s="24"/>
    </row>
    <row r="22" spans="1:38" ht="45" customHeight="1" thickBot="1" x14ac:dyDescent="0.25">
      <c r="A22" s="66" t="s">
        <v>43</v>
      </c>
      <c r="B22" s="67"/>
      <c r="C22" s="68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2"/>
      <c r="AB22" s="11"/>
      <c r="AD22" s="40"/>
      <c r="AE22" s="24"/>
    </row>
    <row r="23" spans="1:38" ht="15.6" customHeight="1" thickBot="1" x14ac:dyDescent="0.25">
      <c r="W23" s="43"/>
      <c r="X23" s="44"/>
      <c r="AE23" s="24"/>
    </row>
    <row r="24" spans="1:38" ht="30" customHeight="1" thickBot="1" x14ac:dyDescent="0.25">
      <c r="C24" s="117" t="s">
        <v>44</v>
      </c>
      <c r="D24" s="118"/>
      <c r="E24" s="118"/>
      <c r="F24" s="118"/>
      <c r="G24" s="118"/>
      <c r="H24" s="118"/>
      <c r="I24" s="118"/>
      <c r="J24" s="118"/>
      <c r="K24" s="118"/>
      <c r="L24" s="119"/>
      <c r="M24" s="117" t="s">
        <v>44</v>
      </c>
      <c r="N24" s="118"/>
      <c r="O24" s="118"/>
      <c r="P24" s="118"/>
      <c r="Q24" s="118"/>
      <c r="R24" s="118"/>
      <c r="S24" s="118"/>
      <c r="T24" s="118"/>
      <c r="U24" s="118"/>
      <c r="V24" s="119"/>
      <c r="W24" s="43"/>
      <c r="X24" s="44"/>
      <c r="AB24" s="12"/>
      <c r="AC24" s="13"/>
      <c r="AD24" s="28"/>
      <c r="AE24" s="24"/>
    </row>
    <row r="25" spans="1:38" s="43" customFormat="1" ht="90" customHeight="1" thickBot="1" x14ac:dyDescent="0.25">
      <c r="A25" s="3"/>
      <c r="B25" s="3"/>
      <c r="C25" s="120"/>
      <c r="D25" s="121"/>
      <c r="E25" s="121"/>
      <c r="F25" s="121"/>
      <c r="G25" s="121"/>
      <c r="H25" s="121"/>
      <c r="I25" s="121"/>
      <c r="J25" s="121"/>
      <c r="K25" s="121"/>
      <c r="L25" s="122"/>
      <c r="M25" s="120"/>
      <c r="N25" s="121"/>
      <c r="O25" s="121"/>
      <c r="P25" s="121"/>
      <c r="Q25" s="121"/>
      <c r="R25" s="121"/>
      <c r="S25" s="121"/>
      <c r="T25" s="121"/>
      <c r="U25" s="121"/>
      <c r="V25" s="122"/>
      <c r="W25" s="3"/>
      <c r="X25" s="4"/>
      <c r="Y25" s="4"/>
      <c r="Z25" s="5"/>
      <c r="AA25" s="5"/>
      <c r="AB25" s="11"/>
      <c r="AC25" s="5"/>
      <c r="AD25" s="5"/>
      <c r="AE25" s="45"/>
    </row>
    <row r="26" spans="1:38" ht="30" customHeight="1" x14ac:dyDescent="0.2">
      <c r="Z26" s="46"/>
      <c r="AA26" s="46"/>
      <c r="AB26" s="47"/>
      <c r="AC26" s="46"/>
      <c r="AD26" s="46"/>
    </row>
    <row r="27" spans="1:38" ht="30" customHeight="1" x14ac:dyDescent="0.2">
      <c r="Z27" s="46"/>
      <c r="AA27" s="46"/>
      <c r="AB27" s="47"/>
      <c r="AC27" s="46"/>
      <c r="AD27" s="46"/>
    </row>
    <row r="28" spans="1:38" s="43" customFormat="1" ht="21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4"/>
      <c r="Y28" s="4"/>
      <c r="Z28" s="46"/>
      <c r="AA28" s="46"/>
      <c r="AB28" s="47"/>
      <c r="AC28" s="46"/>
      <c r="AD28" s="46"/>
    </row>
    <row r="29" spans="1:38" s="43" customFormat="1" ht="21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4"/>
      <c r="Y29" s="44"/>
      <c r="Z29" s="48"/>
      <c r="AA29" s="48"/>
      <c r="AB29" s="47"/>
      <c r="AC29" s="46"/>
      <c r="AD29" s="46"/>
    </row>
    <row r="30" spans="1:38" ht="30.75" customHeight="1" x14ac:dyDescent="0.2">
      <c r="Z30" s="46"/>
      <c r="AA30" s="46"/>
      <c r="AB30" s="47"/>
      <c r="AC30" s="46"/>
      <c r="AD30" s="46"/>
    </row>
  </sheetData>
  <sheetProtection sheet="1" objects="1" scenarios="1" selectLockedCells="1"/>
  <mergeCells count="81">
    <mergeCell ref="C24:L24"/>
    <mergeCell ref="M24:V24"/>
    <mergeCell ref="C25:L25"/>
    <mergeCell ref="M25:V25"/>
    <mergeCell ref="A3:V3"/>
    <mergeCell ref="A5:L5"/>
    <mergeCell ref="M5:V5"/>
    <mergeCell ref="C6:E6"/>
    <mergeCell ref="A7:B7"/>
    <mergeCell ref="C7:G7"/>
    <mergeCell ref="H7:I7"/>
    <mergeCell ref="J7:N7"/>
    <mergeCell ref="O7:P7"/>
    <mergeCell ref="Q7:V7"/>
    <mergeCell ref="C9:E9"/>
    <mergeCell ref="F9:L9"/>
    <mergeCell ref="M9:O9"/>
    <mergeCell ref="P9:V9"/>
    <mergeCell ref="C11:D11"/>
    <mergeCell ref="M11:N11"/>
    <mergeCell ref="A12:A13"/>
    <mergeCell ref="B12:B13"/>
    <mergeCell ref="F12:F13"/>
    <mergeCell ref="G12:G13"/>
    <mergeCell ref="H12:H13"/>
    <mergeCell ref="C13:D13"/>
    <mergeCell ref="I12:I13"/>
    <mergeCell ref="J12:J13"/>
    <mergeCell ref="K12:K13"/>
    <mergeCell ref="L12:L13"/>
    <mergeCell ref="V12:V13"/>
    <mergeCell ref="P12:P13"/>
    <mergeCell ref="A14:A15"/>
    <mergeCell ref="B14:B15"/>
    <mergeCell ref="F14:F15"/>
    <mergeCell ref="G14:G15"/>
    <mergeCell ref="H14:H15"/>
    <mergeCell ref="C15:D15"/>
    <mergeCell ref="I14:I15"/>
    <mergeCell ref="J14:J15"/>
    <mergeCell ref="K14:K15"/>
    <mergeCell ref="L14:L15"/>
    <mergeCell ref="P14:P15"/>
    <mergeCell ref="T12:T13"/>
    <mergeCell ref="U12:U13"/>
    <mergeCell ref="S12:S13"/>
    <mergeCell ref="U14:U15"/>
    <mergeCell ref="M13:N13"/>
    <mergeCell ref="Q12:Q13"/>
    <mergeCell ref="R12:R13"/>
    <mergeCell ref="R14:R15"/>
    <mergeCell ref="S14:S15"/>
    <mergeCell ref="V14:V15"/>
    <mergeCell ref="A16:A17"/>
    <mergeCell ref="B16:B17"/>
    <mergeCell ref="F16:F17"/>
    <mergeCell ref="G16:G17"/>
    <mergeCell ref="H16:H17"/>
    <mergeCell ref="C17:D17"/>
    <mergeCell ref="I16:I17"/>
    <mergeCell ref="J16:J17"/>
    <mergeCell ref="K16:K17"/>
    <mergeCell ref="L16:L17"/>
    <mergeCell ref="P16:P17"/>
    <mergeCell ref="M17:N17"/>
    <mergeCell ref="M15:N15"/>
    <mergeCell ref="Q14:Q15"/>
    <mergeCell ref="T14:T15"/>
    <mergeCell ref="Q20:V20"/>
    <mergeCell ref="Q16:Q17"/>
    <mergeCell ref="R16:R17"/>
    <mergeCell ref="S16:S17"/>
    <mergeCell ref="T16:T17"/>
    <mergeCell ref="U16:U17"/>
    <mergeCell ref="V16:V17"/>
    <mergeCell ref="A22:C22"/>
    <mergeCell ref="C18:F18"/>
    <mergeCell ref="M18:P18"/>
    <mergeCell ref="C20:F20"/>
    <mergeCell ref="G20:L20"/>
    <mergeCell ref="M20:P20"/>
  </mergeCells>
  <dataValidations count="5">
    <dataValidation type="list" allowBlank="1" showErrorMessage="1" sqref="B12:B17" xr:uid="{00000000-0002-0000-0000-000000000000}">
      <formula1>#REF!</formula1>
      <formula2>0</formula2>
    </dataValidation>
    <dataValidation type="list" allowBlank="1" showInputMessage="1" showErrorMessage="1" sqref="M5:V5" xr:uid="{00000000-0002-0000-0000-000001000000}">
      <formula1>$AH$1:$AJ$1</formula1>
    </dataValidation>
    <dataValidation type="list" allowBlank="1" showInputMessage="1" showErrorMessage="1" sqref="Q7:V7" xr:uid="{00000000-0002-0000-0000-000002000000}">
      <formula1>$AD$1:$AD$5</formula1>
    </dataValidation>
    <dataValidation type="list" allowBlank="1" showInputMessage="1" showErrorMessage="1" sqref="J7:N7" xr:uid="{00000000-0002-0000-0000-000003000000}">
      <formula1>$AF$1:$AF$8</formula1>
    </dataValidation>
    <dataValidation type="list" allowBlank="1" showInputMessage="1" showErrorMessage="1" sqref="E13 E15 E17 O13 O15 O17" xr:uid="{00000000-0002-0000-0000-000004000000}">
      <formula1>$AG$14:$AG$20</formula1>
    </dataValidation>
  </dataValidations>
  <printOptions horizontalCentered="1" verticalCentered="1"/>
  <pageMargins left="0.39370078740157483" right="0.39370078740157483" top="0" bottom="0" header="0.51181102362204722" footer="0.11811023622047245"/>
  <pageSetup paperSize="9" scale="75" firstPageNumber="0" orientation="landscape" horizontalDpi="300" verticalDpi="300" r:id="rId1"/>
  <headerFooter alignWithMargins="0">
    <oddFooter>&amp;LCSC Ligue Grand Est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de rencontre Véterans</vt:lpstr>
      <vt:lpstr>'Feuille de rencontre Véterans'!Zone_d_impression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CLAUDE</dc:creator>
  <cp:lastModifiedBy>Dominique Poirot</cp:lastModifiedBy>
  <cp:lastPrinted>2018-10-18T15:31:36Z</cp:lastPrinted>
  <dcterms:created xsi:type="dcterms:W3CDTF">2018-10-14T15:17:06Z</dcterms:created>
  <dcterms:modified xsi:type="dcterms:W3CDTF">2021-11-24T08:56:06Z</dcterms:modified>
</cp:coreProperties>
</file>